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75" windowWidth="22695" windowHeight="9120"/>
  </bookViews>
  <sheets>
    <sheet name="Wirtschaftlichkeit 6.4.2 - FW" sheetId="4" r:id="rId1"/>
  </sheets>
  <definedNames>
    <definedName name="_xlnm.Print_Area" localSheetId="0">'Wirtschaftlichkeit 6.4.2 - FW'!$A$1:$D$59</definedName>
  </definedNames>
  <calcPr calcId="145621"/>
</workbook>
</file>

<file path=xl/calcChain.xml><?xml version="1.0" encoding="utf-8"?>
<calcChain xmlns="http://schemas.openxmlformats.org/spreadsheetml/2006/main">
  <c r="B9" i="4" l="1"/>
  <c r="B32" i="4" l="1"/>
  <c r="B39" i="4" l="1"/>
  <c r="B33" i="4" l="1"/>
  <c r="B34" i="4"/>
  <c r="B40" i="4" l="1"/>
  <c r="B35" i="4"/>
  <c r="B36" i="4" s="1"/>
  <c r="B29" i="4"/>
  <c r="B12" i="4"/>
  <c r="H8" i="4" s="1"/>
  <c r="B41" i="4" l="1"/>
  <c r="B42" i="4" s="1"/>
  <c r="H7" i="4"/>
  <c r="H9" i="4" l="1"/>
  <c r="B16" i="4" l="1"/>
  <c r="B45" i="4" s="1"/>
  <c r="B15" i="4"/>
</calcChain>
</file>

<file path=xl/sharedStrings.xml><?xml version="1.0" encoding="utf-8"?>
<sst xmlns="http://schemas.openxmlformats.org/spreadsheetml/2006/main" count="115" uniqueCount="87">
  <si>
    <t>Anschlussleistung gesamt</t>
  </si>
  <si>
    <t xml:space="preserve"> %</t>
  </si>
  <si>
    <t xml:space="preserve"> MWh </t>
  </si>
  <si>
    <t xml:space="preserve"> kW</t>
  </si>
  <si>
    <t xml:space="preserve"> €  </t>
  </si>
  <si>
    <t xml:space="preserve"> € </t>
  </si>
  <si>
    <t>Netto</t>
  </si>
  <si>
    <t xml:space="preserve"> € / MWh</t>
  </si>
  <si>
    <t>Arbeitspreis</t>
  </si>
  <si>
    <t>Grundpreis</t>
  </si>
  <si>
    <t>Messpreis</t>
  </si>
  <si>
    <t xml:space="preserve"> € / kW</t>
  </si>
  <si>
    <t xml:space="preserve"> € / Jahr</t>
  </si>
  <si>
    <t>Jahresnutzungsgrad</t>
  </si>
  <si>
    <t>Gesamtanlage</t>
  </si>
  <si>
    <t>Stromkosten</t>
  </si>
  <si>
    <t xml:space="preserve">Personalkosten </t>
  </si>
  <si>
    <t>Nutzenergie / Wärmeverkauf gesamt</t>
  </si>
  <si>
    <t>Instandhaltung / Wartung</t>
  </si>
  <si>
    <t>Biomassepreis</t>
  </si>
  <si>
    <t xml:space="preserve"> € / SRM</t>
  </si>
  <si>
    <t>Erlöse Wärmeverkauf</t>
  </si>
  <si>
    <t xml:space="preserve"> €</t>
  </si>
  <si>
    <t>Brennstoffkosten</t>
  </si>
  <si>
    <t>Betriebskosten Sonstige</t>
  </si>
  <si>
    <t>Mischpreis</t>
  </si>
  <si>
    <t>Anzahl Wärmeabnehmer</t>
  </si>
  <si>
    <t xml:space="preserve"> Anzahl</t>
  </si>
  <si>
    <t>Sonstiges (Versicherung, Rauchfangkehrer, ...)</t>
  </si>
  <si>
    <t>1% der Gesamtinvestitionskosten</t>
  </si>
  <si>
    <t>Annahmen und Grundlagen:</t>
  </si>
  <si>
    <t>Referenz:</t>
  </si>
  <si>
    <t>Projekt:</t>
  </si>
  <si>
    <t>Datum:</t>
  </si>
  <si>
    <t xml:space="preserve"> Jahre</t>
  </si>
  <si>
    <t>35% bezogen auf die anrechenbaren Kosten</t>
  </si>
  <si>
    <t>Inklusive Eigenverbrauch</t>
  </si>
  <si>
    <t>Wirtschaftlichkeit 6.4.2</t>
  </si>
  <si>
    <t>Nebenrechnung:</t>
  </si>
  <si>
    <t>Zinssatz</t>
  </si>
  <si>
    <t>Laufzeit Kredit</t>
  </si>
  <si>
    <t>Annuitätenmethode</t>
  </si>
  <si>
    <t>Anschlusskosten Abnehmer (AK)</t>
  </si>
  <si>
    <t xml:space="preserve">Anrechenbare Kosten </t>
  </si>
  <si>
    <t>Eigenkapital (EK)</t>
  </si>
  <si>
    <t>Nötiges Fremdkapital (FK)</t>
  </si>
  <si>
    <t>Kosten Finanzierung (KF)</t>
  </si>
  <si>
    <t>Gesamter Finanzierungsbedarf (FB)</t>
  </si>
  <si>
    <t>Kosten Finanzierung (KF):</t>
  </si>
  <si>
    <t>Nötiges Fremdkapital (FK):</t>
  </si>
  <si>
    <t>Gesamte Rückzahlung (RZ):</t>
  </si>
  <si>
    <t>Gesamtinvestitionskosten (IK)</t>
  </si>
  <si>
    <t>KF = RZ - FK</t>
  </si>
  <si>
    <t>FK = IK - FÖ - AK - EK</t>
  </si>
  <si>
    <t>Förderbetrag (FÖ)</t>
  </si>
  <si>
    <t>FB = IK - FÖ - AK + KF</t>
  </si>
  <si>
    <t>Betriebsergebnis jährlich (BE)</t>
  </si>
  <si>
    <t>Amortisation  (AM)</t>
  </si>
  <si>
    <t>AM = FB / BE            Sollwert: &lt;= 20 Jahre</t>
  </si>
  <si>
    <t>Wärmepreis</t>
  </si>
  <si>
    <t xml:space="preserve">Betriebsergebnis  </t>
  </si>
  <si>
    <t>Grunddaten</t>
  </si>
  <si>
    <t>Finanzierung</t>
  </si>
  <si>
    <t>Max Mustermann</t>
  </si>
  <si>
    <t>Nahwärme Musterhausen</t>
  </si>
  <si>
    <t xml:space="preserve">1,75% der Gesamtinvestitionskosten </t>
  </si>
  <si>
    <t>Summe Betriebskosten Sonstige</t>
  </si>
  <si>
    <t>2,5 €/MWh Nutzenergie</t>
  </si>
  <si>
    <t xml:space="preserve">Bestätigung der Richtigkeit der </t>
  </si>
  <si>
    <t>Angaben zur geplanten Anlage:</t>
  </si>
  <si>
    <t>Ort, Datum</t>
  </si>
  <si>
    <t>Unterschrift bzw. firmenmäßige Fertigung</t>
  </si>
  <si>
    <t>Siehe Nebenrechnung</t>
  </si>
  <si>
    <t>Zustimmung der Förderstelle.</t>
  </si>
  <si>
    <t>Abweichungen zu einem marktüblichen Zins-
satz wären der Förderstelle zu begründen.</t>
  </si>
  <si>
    <t>Die Kreditlaufzeit soll die Laufzeit der Wärmelieferungsverträge nicht übersteigen.</t>
  </si>
  <si>
    <t xml:space="preserve">Abweichungen von diesen Annahmen bedürfen der </t>
  </si>
  <si>
    <t>Obige Standardvorgaben beruhen auf:</t>
  </si>
  <si>
    <t>Planungshandbuch QM-Heizwerke, VDI2067.</t>
  </si>
  <si>
    <t>Name:</t>
  </si>
  <si>
    <t>Zu befüllende Pflichtfelder:</t>
  </si>
  <si>
    <t>Automatisch berechnete Felder:</t>
  </si>
  <si>
    <t xml:space="preserve">Richtlinie "LE-Projektförderungen", ÖKL-Merkblatt 67, </t>
  </si>
  <si>
    <t>18 kWh/MWh Nutzenergie,  0,18 €/kWh</t>
  </si>
  <si>
    <t>des Förderungswerbers/der Förderungswerberin</t>
  </si>
  <si>
    <t>Stand:  25.05.2016</t>
  </si>
  <si>
    <t xml:space="preserve">Biomassewärmeanlagen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</si>
</sst>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Border="1" applyProtection="1"/>
    <xf numFmtId="0" fontId="1" fillId="0" borderId="9" xfId="0" applyFont="1" applyBorder="1" applyProtection="1"/>
    <xf numFmtId="0" fontId="1" fillId="0" borderId="0" xfId="0" applyFont="1" applyProtection="1"/>
    <xf numFmtId="0" fontId="5" fillId="0" borderId="0" xfId="0" applyFont="1" applyProtection="1"/>
    <xf numFmtId="0" fontId="1" fillId="0" borderId="2" xfId="0" applyFont="1" applyBorder="1" applyProtection="1"/>
    <xf numFmtId="0" fontId="1" fillId="0" borderId="3" xfId="0" applyFont="1" applyBorder="1" applyProtection="1"/>
    <xf numFmtId="0" fontId="5" fillId="0" borderId="4" xfId="0" applyFont="1" applyBorder="1" applyProtection="1"/>
    <xf numFmtId="0" fontId="1" fillId="0" borderId="5" xfId="0" applyFont="1" applyBorder="1" applyProtection="1"/>
    <xf numFmtId="0" fontId="5" fillId="0" borderId="6" xfId="0" applyFont="1" applyBorder="1" applyProtection="1"/>
    <xf numFmtId="3" fontId="1" fillId="3" borderId="14" xfId="0" applyNumberFormat="1" applyFont="1" applyFill="1" applyBorder="1" applyProtection="1"/>
    <xf numFmtId="0" fontId="1" fillId="0" borderId="7" xfId="0" applyFont="1" applyBorder="1" applyProtection="1"/>
    <xf numFmtId="0" fontId="1" fillId="0" borderId="1" xfId="0" applyFont="1" applyBorder="1" applyProtection="1"/>
    <xf numFmtId="0" fontId="1" fillId="0" borderId="8" xfId="0" applyFont="1" applyBorder="1" applyProtection="1"/>
    <xf numFmtId="3" fontId="2" fillId="3" borderId="16" xfId="0" applyNumberFormat="1" applyFont="1" applyFill="1" applyBorder="1" applyProtection="1"/>
    <xf numFmtId="0" fontId="2" fillId="0" borderId="9" xfId="0" applyFont="1" applyBorder="1" applyProtection="1"/>
    <xf numFmtId="0" fontId="5" fillId="0" borderId="10" xfId="0" applyFont="1" applyBorder="1" applyProtection="1"/>
    <xf numFmtId="3" fontId="2" fillId="0" borderId="0" xfId="0" applyNumberFormat="1" applyFont="1" applyFill="1" applyBorder="1" applyProtection="1"/>
    <xf numFmtId="0" fontId="2" fillId="0" borderId="0" xfId="0" applyFont="1" applyBorder="1" applyProtection="1"/>
    <xf numFmtId="0" fontId="5" fillId="0" borderId="0" xfId="0" applyFont="1" applyBorder="1" applyProtection="1"/>
    <xf numFmtId="3" fontId="1" fillId="3" borderId="15" xfId="0" applyNumberFormat="1" applyFont="1" applyFill="1" applyBorder="1" applyProtection="1"/>
    <xf numFmtId="3" fontId="1" fillId="0" borderId="0" xfId="0" applyNumberFormat="1" applyFont="1" applyProtection="1"/>
    <xf numFmtId="0" fontId="5" fillId="0" borderId="13" xfId="0" applyFont="1" applyBorder="1" applyProtection="1"/>
    <xf numFmtId="3" fontId="1" fillId="2" borderId="15" xfId="0" applyNumberFormat="1" applyFont="1" applyFill="1" applyBorder="1" applyProtection="1">
      <protection locked="0"/>
    </xf>
    <xf numFmtId="3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3" fontId="1" fillId="2" borderId="16" xfId="0" applyNumberFormat="1" applyFont="1" applyFill="1" applyBorder="1" applyProtection="1">
      <protection locked="0"/>
    </xf>
    <xf numFmtId="0" fontId="2" fillId="0" borderId="8" xfId="0" applyFont="1" applyBorder="1" applyProtection="1"/>
    <xf numFmtId="0" fontId="7" fillId="4" borderId="0" xfId="0" applyFont="1" applyFill="1" applyProtection="1"/>
    <xf numFmtId="0" fontId="1" fillId="4" borderId="0" xfId="0" applyFont="1" applyFill="1" applyProtection="1"/>
    <xf numFmtId="0" fontId="5" fillId="4" borderId="0" xfId="0" applyFont="1" applyFill="1" applyProtection="1"/>
    <xf numFmtId="0" fontId="6" fillId="0" borderId="0" xfId="0" applyFont="1" applyFill="1" applyBorder="1" applyProtection="1"/>
    <xf numFmtId="0" fontId="2" fillId="0" borderId="0" xfId="0" applyFont="1" applyFill="1" applyBorder="1" applyProtection="1"/>
    <xf numFmtId="0" fontId="1" fillId="0" borderId="0" xfId="0" applyFont="1" applyFill="1" applyBorder="1" applyProtection="1"/>
    <xf numFmtId="3" fontId="1" fillId="0" borderId="0" xfId="0" applyNumberFormat="1" applyFont="1" applyFill="1" applyBorder="1" applyProtection="1"/>
    <xf numFmtId="14" fontId="3" fillId="2" borderId="10" xfId="0" applyNumberFormat="1" applyFont="1" applyFill="1" applyBorder="1" applyAlignment="1" applyProtection="1">
      <alignment horizontal="left"/>
      <protection locked="0"/>
    </xf>
    <xf numFmtId="0" fontId="6" fillId="0" borderId="19" xfId="0" applyFont="1" applyBorder="1" applyProtection="1"/>
    <xf numFmtId="0" fontId="6" fillId="0" borderId="18" xfId="0" applyFont="1" applyBorder="1" applyProtection="1"/>
    <xf numFmtId="0" fontId="4" fillId="0" borderId="2" xfId="0" applyFont="1" applyBorder="1" applyProtection="1"/>
    <xf numFmtId="0" fontId="4" fillId="0" borderId="5" xfId="0" applyFont="1" applyBorder="1" applyProtection="1"/>
    <xf numFmtId="14" fontId="3" fillId="0" borderId="0" xfId="0" applyNumberFormat="1" applyFont="1" applyFill="1" applyBorder="1" applyAlignment="1" applyProtection="1">
      <alignment horizontal="left"/>
    </xf>
    <xf numFmtId="0" fontId="6" fillId="0" borderId="20" xfId="0" applyFont="1" applyBorder="1" applyAlignment="1" applyProtection="1">
      <alignment vertical="center"/>
    </xf>
    <xf numFmtId="0" fontId="5" fillId="0" borderId="0" xfId="0" applyFont="1" applyFill="1" applyBorder="1" applyProtection="1"/>
    <xf numFmtId="3" fontId="2" fillId="3" borderId="21" xfId="0" applyNumberFormat="1" applyFont="1" applyFill="1" applyBorder="1" applyProtection="1"/>
    <xf numFmtId="0" fontId="1" fillId="0" borderId="3" xfId="0" applyFont="1" applyFill="1" applyBorder="1" applyProtection="1"/>
    <xf numFmtId="0" fontId="1" fillId="0" borderId="4" xfId="0" applyFont="1" applyFill="1" applyBorder="1" applyProtection="1"/>
    <xf numFmtId="0" fontId="1" fillId="0" borderId="7" xfId="0" applyFont="1" applyFill="1" applyBorder="1" applyProtection="1"/>
    <xf numFmtId="3" fontId="1" fillId="0" borderId="1" xfId="0" applyNumberFormat="1" applyFont="1" applyFill="1" applyBorder="1" applyProtection="1"/>
    <xf numFmtId="0" fontId="1" fillId="0" borderId="1" xfId="0" applyFont="1" applyFill="1" applyBorder="1" applyProtection="1"/>
    <xf numFmtId="0" fontId="1" fillId="0" borderId="17" xfId="0" applyFont="1" applyFill="1" applyBorder="1" applyProtection="1"/>
    <xf numFmtId="0" fontId="1" fillId="0" borderId="8" xfId="0" applyFont="1" applyFill="1" applyBorder="1" applyProtection="1"/>
    <xf numFmtId="3" fontId="1" fillId="0" borderId="9" xfId="0" applyNumberFormat="1" applyFont="1" applyFill="1" applyBorder="1" applyProtection="1"/>
    <xf numFmtId="0" fontId="1" fillId="0" borderId="9" xfId="0" applyFont="1" applyFill="1" applyBorder="1" applyProtection="1"/>
    <xf numFmtId="0" fontId="1" fillId="0" borderId="10" xfId="0" applyFont="1" applyFill="1" applyBorder="1" applyProtection="1"/>
    <xf numFmtId="0" fontId="1" fillId="0" borderId="2" xfId="0" applyFont="1" applyFill="1" applyBorder="1" applyProtection="1"/>
    <xf numFmtId="3" fontId="1" fillId="0" borderId="3" xfId="0" applyNumberFormat="1" applyFont="1" applyFill="1" applyBorder="1" applyProtection="1"/>
    <xf numFmtId="0" fontId="2" fillId="0" borderId="0" xfId="0" applyFont="1" applyProtection="1"/>
    <xf numFmtId="0" fontId="5" fillId="0" borderId="0" xfId="0" quotePrefix="1" applyFont="1" applyProtection="1"/>
    <xf numFmtId="3" fontId="5" fillId="2" borderId="14" xfId="0" applyNumberFormat="1" applyFont="1" applyFill="1" applyBorder="1" applyProtection="1"/>
    <xf numFmtId="3" fontId="5" fillId="3" borderId="14" xfId="0" applyNumberFormat="1" applyFont="1" applyFill="1" applyBorder="1" applyProtection="1"/>
    <xf numFmtId="0" fontId="1" fillId="0" borderId="19" xfId="0" applyFont="1" applyBorder="1" applyProtection="1"/>
    <xf numFmtId="0" fontId="5" fillId="0" borderId="19" xfId="0" applyFont="1" applyBorder="1" applyProtection="1"/>
    <xf numFmtId="0" fontId="2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 wrapText="1"/>
    </xf>
    <xf numFmtId="0" fontId="5" fillId="0" borderId="19" xfId="0" applyFont="1" applyFill="1" applyBorder="1" applyProtection="1"/>
    <xf numFmtId="0" fontId="5" fillId="0" borderId="0" xfId="0" quotePrefix="1" applyFont="1" applyFill="1" applyBorder="1" applyProtection="1"/>
    <xf numFmtId="3" fontId="5" fillId="0" borderId="0" xfId="0" applyNumberFormat="1" applyFont="1" applyFill="1" applyBorder="1" applyProtection="1"/>
    <xf numFmtId="0" fontId="3" fillId="0" borderId="11" xfId="0" applyFont="1" applyBorder="1" applyProtection="1"/>
    <xf numFmtId="0" fontId="3" fillId="0" borderId="12" xfId="0" applyFont="1" applyBorder="1" applyProtection="1"/>
    <xf numFmtId="3" fontId="1" fillId="2" borderId="23" xfId="0" applyNumberFormat="1" applyFont="1" applyFill="1" applyBorder="1" applyProtection="1">
      <protection locked="0"/>
    </xf>
    <xf numFmtId="4" fontId="1" fillId="2" borderId="14" xfId="0" applyNumberFormat="1" applyFont="1" applyFill="1" applyBorder="1" applyAlignment="1" applyProtection="1">
      <alignment vertical="center"/>
      <protection locked="0"/>
    </xf>
    <xf numFmtId="3" fontId="1" fillId="2" borderId="14" xfId="0" applyNumberFormat="1" applyFont="1" applyFill="1" applyBorder="1" applyAlignment="1" applyProtection="1">
      <alignment vertical="center"/>
      <protection locked="0"/>
    </xf>
    <xf numFmtId="3" fontId="3" fillId="3" borderId="22" xfId="0" applyNumberFormat="1" applyFont="1" applyFill="1" applyBorder="1" applyProtection="1"/>
    <xf numFmtId="0" fontId="3" fillId="2" borderId="24" xfId="0" applyFont="1" applyFill="1" applyBorder="1" applyProtection="1">
      <protection locked="0"/>
    </xf>
    <xf numFmtId="0" fontId="8" fillId="0" borderId="8" xfId="0" applyFont="1" applyBorder="1" applyProtection="1"/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Protection="1">
      <protection locked="0"/>
    </xf>
    <xf numFmtId="14" fontId="3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alignment horizontal="right"/>
    </xf>
    <xf numFmtId="0" fontId="3" fillId="3" borderId="4" xfId="0" applyFont="1" applyFill="1" applyBorder="1" applyAlignment="1" applyProtection="1">
      <alignment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CCECFF"/>
      <color rgb="FF99FF6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298764</xdr:colOff>
      <xdr:row>53</xdr:row>
      <xdr:rowOff>0</xdr:rowOff>
    </xdr:from>
    <xdr:to>
      <xdr:col>4</xdr:col>
      <xdr:colOff>0</xdr:colOff>
      <xdr:row>53</xdr:row>
      <xdr:rowOff>0</xdr:rowOff>
    </xdr:to>
    <xdr:cxnSp macro="">
      <xdr:nvCxnSpPr>
        <xdr:cNvPr id="3" name="Gerade Verbindung 2"/>
        <xdr:cNvCxnSpPr/>
      </xdr:nvCxnSpPr>
      <xdr:spPr>
        <a:xfrm flipH="1">
          <a:off x="4653481" y="9750582"/>
          <a:ext cx="20732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298764</xdr:colOff>
      <xdr:row>56</xdr:row>
      <xdr:rowOff>171965</xdr:rowOff>
    </xdr:from>
    <xdr:to>
      <xdr:col>4</xdr:col>
      <xdr:colOff>0</xdr:colOff>
      <xdr:row>56</xdr:row>
      <xdr:rowOff>171965</xdr:rowOff>
    </xdr:to>
    <xdr:cxnSp macro="">
      <xdr:nvCxnSpPr>
        <xdr:cNvPr id="5" name="Gerade Verbindung 4"/>
        <xdr:cNvCxnSpPr/>
      </xdr:nvCxnSpPr>
      <xdr:spPr>
        <a:xfrm flipH="1">
          <a:off x="4653481" y="10728306"/>
          <a:ext cx="20732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zoomScaleNormal="100" workbookViewId="0">
      <selection activeCell="B7" sqref="B7"/>
    </sheetView>
  </sheetViews>
  <sheetFormatPr baseColWidth="10" defaultColWidth="11.42578125" defaultRowHeight="14.25" x14ac:dyDescent="0.2"/>
  <cols>
    <col min="1" max="1" width="47.140625" style="3" customWidth="1"/>
    <col min="2" max="2" width="10.7109375" style="3" customWidth="1"/>
    <col min="3" max="3" width="10.85546875" style="3" customWidth="1"/>
    <col min="4" max="4" width="37.42578125" style="4" customWidth="1"/>
    <col min="5" max="5" width="12.7109375" style="81" customWidth="1"/>
    <col min="6" max="6" width="8.28515625" style="3" customWidth="1"/>
    <col min="7" max="7" width="28" style="3" bestFit="1" customWidth="1"/>
    <col min="8" max="8" width="11.42578125" style="3"/>
    <col min="9" max="9" width="5.5703125" style="3" customWidth="1"/>
    <col min="10" max="10" width="19" style="3" bestFit="1" customWidth="1"/>
    <col min="11" max="16384" width="11.42578125" style="3"/>
  </cols>
  <sheetData>
    <row r="1" spans="1:11" ht="28.5" customHeight="1" x14ac:dyDescent="0.3">
      <c r="A1" s="38" t="s">
        <v>37</v>
      </c>
      <c r="B1" s="6"/>
      <c r="C1" s="41" t="s">
        <v>31</v>
      </c>
      <c r="D1" s="85"/>
      <c r="E1" s="78"/>
    </row>
    <row r="2" spans="1:11" ht="18" x14ac:dyDescent="0.25">
      <c r="A2" s="39" t="s">
        <v>86</v>
      </c>
      <c r="B2" s="1"/>
      <c r="C2" s="36" t="s">
        <v>79</v>
      </c>
      <c r="D2" s="76" t="s">
        <v>63</v>
      </c>
      <c r="E2" s="79"/>
    </row>
    <row r="3" spans="1:11" ht="15.75" x14ac:dyDescent="0.25">
      <c r="A3" s="8"/>
      <c r="B3" s="1"/>
      <c r="C3" s="36" t="s">
        <v>32</v>
      </c>
      <c r="D3" s="76" t="s">
        <v>64</v>
      </c>
      <c r="E3" s="79"/>
    </row>
    <row r="4" spans="1:11" ht="16.350000000000001" thickBot="1" x14ac:dyDescent="0.3">
      <c r="A4" s="77" t="s">
        <v>85</v>
      </c>
      <c r="B4" s="2"/>
      <c r="C4" s="37" t="s">
        <v>33</v>
      </c>
      <c r="D4" s="35">
        <v>42515</v>
      </c>
      <c r="E4" s="80"/>
      <c r="G4" s="33"/>
      <c r="H4" s="33"/>
      <c r="I4" s="33"/>
      <c r="J4" s="33"/>
      <c r="K4" s="33"/>
    </row>
    <row r="5" spans="1:11" ht="15.75" x14ac:dyDescent="0.25">
      <c r="A5" s="1"/>
      <c r="B5" s="1"/>
      <c r="C5" s="31"/>
      <c r="D5" s="40"/>
      <c r="E5" s="40"/>
      <c r="G5" s="33"/>
      <c r="H5" s="33"/>
      <c r="I5" s="33"/>
      <c r="J5" s="33"/>
      <c r="K5" s="33"/>
    </row>
    <row r="6" spans="1:11" thickBot="1" x14ac:dyDescent="0.25">
      <c r="A6" s="28" t="s">
        <v>62</v>
      </c>
      <c r="B6" s="29"/>
      <c r="C6" s="29"/>
      <c r="D6" s="30"/>
      <c r="G6" s="28" t="s">
        <v>38</v>
      </c>
      <c r="H6" s="28"/>
      <c r="I6" s="28"/>
      <c r="J6" s="28"/>
      <c r="K6" s="33"/>
    </row>
    <row r="7" spans="1:11" x14ac:dyDescent="0.2">
      <c r="A7" s="5" t="s">
        <v>51</v>
      </c>
      <c r="B7" s="72">
        <v>200000</v>
      </c>
      <c r="C7" s="6" t="s">
        <v>4</v>
      </c>
      <c r="D7" s="7" t="s">
        <v>6</v>
      </c>
      <c r="E7" s="42"/>
      <c r="G7" s="54" t="s">
        <v>49</v>
      </c>
      <c r="H7" s="55">
        <f>B12</f>
        <v>62800</v>
      </c>
      <c r="I7" s="44" t="s">
        <v>22</v>
      </c>
      <c r="J7" s="45"/>
      <c r="K7" s="33"/>
    </row>
    <row r="8" spans="1:11" x14ac:dyDescent="0.2">
      <c r="A8" s="8" t="s">
        <v>43</v>
      </c>
      <c r="B8" s="24">
        <v>192000</v>
      </c>
      <c r="C8" s="1" t="s">
        <v>22</v>
      </c>
      <c r="D8" s="9"/>
      <c r="E8" s="42"/>
      <c r="G8" s="46" t="s">
        <v>50</v>
      </c>
      <c r="H8" s="47">
        <f>B12*(((1+B13/100)^B14)*((1+B13/100)-1))/(((1+B13/100)^B14)-1)*B14</f>
        <v>73311.594859730089</v>
      </c>
      <c r="I8" s="48" t="s">
        <v>22</v>
      </c>
      <c r="J8" s="49" t="s">
        <v>41</v>
      </c>
      <c r="K8" s="33"/>
    </row>
    <row r="9" spans="1:11" ht="15" thickBot="1" x14ac:dyDescent="0.25">
      <c r="A9" s="8" t="s">
        <v>54</v>
      </c>
      <c r="B9" s="10">
        <f>B8*0.35</f>
        <v>67200</v>
      </c>
      <c r="C9" s="1" t="s">
        <v>5</v>
      </c>
      <c r="D9" s="9" t="s">
        <v>35</v>
      </c>
      <c r="E9" s="42"/>
      <c r="G9" s="50" t="s">
        <v>48</v>
      </c>
      <c r="H9" s="51">
        <f>H8-H7</f>
        <v>10511.594859730089</v>
      </c>
      <c r="I9" s="52" t="s">
        <v>22</v>
      </c>
      <c r="J9" s="53" t="s">
        <v>52</v>
      </c>
      <c r="K9" s="33"/>
    </row>
    <row r="10" spans="1:11" x14ac:dyDescent="0.2">
      <c r="A10" s="8" t="s">
        <v>42</v>
      </c>
      <c r="B10" s="24">
        <v>30000</v>
      </c>
      <c r="C10" s="1" t="s">
        <v>4</v>
      </c>
      <c r="D10" s="9" t="s">
        <v>6</v>
      </c>
      <c r="E10" s="42"/>
      <c r="G10" s="33"/>
      <c r="H10" s="34"/>
      <c r="I10" s="33"/>
      <c r="J10" s="33"/>
      <c r="K10" s="33"/>
    </row>
    <row r="11" spans="1:11" x14ac:dyDescent="0.2">
      <c r="A11" s="8" t="s">
        <v>44</v>
      </c>
      <c r="B11" s="24">
        <v>40000</v>
      </c>
      <c r="C11" s="1" t="s">
        <v>22</v>
      </c>
      <c r="D11" s="9"/>
      <c r="E11" s="42"/>
      <c r="G11" s="33"/>
      <c r="H11" s="33"/>
      <c r="I11" s="33"/>
      <c r="J11" s="33"/>
      <c r="K11" s="33"/>
    </row>
    <row r="12" spans="1:11" x14ac:dyDescent="0.2">
      <c r="A12" s="8" t="s">
        <v>45</v>
      </c>
      <c r="B12" s="10">
        <f>B7-B9-B10-B11</f>
        <v>62800</v>
      </c>
      <c r="C12" s="1" t="s">
        <v>22</v>
      </c>
      <c r="D12" s="9" t="s">
        <v>53</v>
      </c>
      <c r="E12" s="42"/>
      <c r="G12" s="33"/>
      <c r="H12" s="33"/>
      <c r="I12" s="33"/>
      <c r="J12" s="33"/>
      <c r="K12" s="33"/>
    </row>
    <row r="13" spans="1:11" ht="28.5" customHeight="1" x14ac:dyDescent="0.2">
      <c r="A13" s="64" t="s">
        <v>39</v>
      </c>
      <c r="B13" s="73">
        <v>2</v>
      </c>
      <c r="C13" s="65" t="s">
        <v>1</v>
      </c>
      <c r="D13" s="66" t="s">
        <v>74</v>
      </c>
      <c r="E13" s="82"/>
      <c r="G13" s="33"/>
      <c r="H13" s="34"/>
      <c r="I13" s="33"/>
      <c r="J13" s="33"/>
      <c r="K13" s="33"/>
    </row>
    <row r="14" spans="1:11" ht="27.4" customHeight="1" x14ac:dyDescent="0.2">
      <c r="A14" s="64" t="s">
        <v>40</v>
      </c>
      <c r="B14" s="74">
        <v>15</v>
      </c>
      <c r="C14" s="65" t="s">
        <v>34</v>
      </c>
      <c r="D14" s="66" t="s">
        <v>75</v>
      </c>
      <c r="E14" s="82"/>
      <c r="G14" s="33"/>
      <c r="H14" s="33"/>
      <c r="I14" s="33"/>
      <c r="J14" s="33"/>
      <c r="K14" s="33"/>
    </row>
    <row r="15" spans="1:11" x14ac:dyDescent="0.2">
      <c r="A15" s="8" t="s">
        <v>46</v>
      </c>
      <c r="B15" s="10">
        <f>H9</f>
        <v>10511.594859730089</v>
      </c>
      <c r="C15" s="1" t="s">
        <v>22</v>
      </c>
      <c r="D15" s="9" t="s">
        <v>72</v>
      </c>
      <c r="E15" s="42"/>
      <c r="G15" s="33"/>
      <c r="H15" s="33"/>
      <c r="I15" s="33"/>
      <c r="J15" s="33"/>
      <c r="K15" s="33"/>
    </row>
    <row r="16" spans="1:11" ht="15.75" thickBot="1" x14ac:dyDescent="0.3">
      <c r="A16" s="27" t="s">
        <v>47</v>
      </c>
      <c r="B16" s="43">
        <f>B7-B9-B10+B15</f>
        <v>113311.59485973009</v>
      </c>
      <c r="C16" s="15" t="s">
        <v>22</v>
      </c>
      <c r="D16" s="16" t="s">
        <v>55</v>
      </c>
      <c r="E16" s="42"/>
      <c r="G16" s="33"/>
      <c r="H16" s="33"/>
      <c r="I16" s="33"/>
      <c r="J16" s="33"/>
      <c r="K16" s="33"/>
    </row>
    <row r="17" spans="1:8" x14ac:dyDescent="0.25">
      <c r="A17" s="32"/>
      <c r="B17" s="17"/>
      <c r="C17" s="32"/>
      <c r="D17" s="19"/>
      <c r="E17" s="42"/>
    </row>
    <row r="18" spans="1:8" thickBot="1" x14ac:dyDescent="0.25">
      <c r="A18" s="28" t="s">
        <v>61</v>
      </c>
      <c r="B18" s="29"/>
      <c r="C18" s="29"/>
      <c r="D18" s="30"/>
    </row>
    <row r="19" spans="1:8" x14ac:dyDescent="0.2">
      <c r="A19" s="5" t="s">
        <v>26</v>
      </c>
      <c r="B19" s="25">
        <v>5</v>
      </c>
      <c r="C19" s="6" t="s">
        <v>27</v>
      </c>
      <c r="D19" s="7" t="s">
        <v>36</v>
      </c>
      <c r="E19" s="42"/>
    </row>
    <row r="20" spans="1:8" ht="13.5" x14ac:dyDescent="0.2">
      <c r="A20" s="8" t="s">
        <v>0</v>
      </c>
      <c r="B20" s="24">
        <v>200</v>
      </c>
      <c r="C20" s="1" t="s">
        <v>3</v>
      </c>
      <c r="D20" s="9" t="s">
        <v>36</v>
      </c>
      <c r="E20" s="42"/>
    </row>
    <row r="21" spans="1:8" x14ac:dyDescent="0.2">
      <c r="A21" s="8" t="s">
        <v>17</v>
      </c>
      <c r="B21" s="24">
        <v>300</v>
      </c>
      <c r="C21" s="1" t="s">
        <v>2</v>
      </c>
      <c r="D21" s="9" t="s">
        <v>36</v>
      </c>
      <c r="E21" s="42"/>
    </row>
    <row r="22" spans="1:8" ht="13.5" x14ac:dyDescent="0.2">
      <c r="A22" s="8" t="s">
        <v>13</v>
      </c>
      <c r="B22" s="24">
        <v>75</v>
      </c>
      <c r="C22" s="1" t="s">
        <v>1</v>
      </c>
      <c r="D22" s="9" t="s">
        <v>14</v>
      </c>
      <c r="E22" s="42"/>
    </row>
    <row r="23" spans="1:8" ht="15" thickBot="1" x14ac:dyDescent="0.25">
      <c r="A23" s="13" t="s">
        <v>19</v>
      </c>
      <c r="B23" s="26">
        <v>24</v>
      </c>
      <c r="C23" s="2" t="s">
        <v>20</v>
      </c>
      <c r="D23" s="16" t="s">
        <v>6</v>
      </c>
      <c r="E23" s="42"/>
    </row>
    <row r="24" spans="1:8" ht="13.5" x14ac:dyDescent="0.2">
      <c r="A24" s="33"/>
      <c r="B24" s="34"/>
      <c r="C24" s="33"/>
      <c r="D24" s="19"/>
      <c r="E24" s="42"/>
    </row>
    <row r="25" spans="1:8" ht="15" thickBot="1" x14ac:dyDescent="0.25">
      <c r="A25" s="28" t="s">
        <v>59</v>
      </c>
      <c r="B25" s="29"/>
      <c r="C25" s="29"/>
      <c r="D25" s="30"/>
    </row>
    <row r="26" spans="1:8" x14ac:dyDescent="0.2">
      <c r="A26" s="5" t="s">
        <v>8</v>
      </c>
      <c r="B26" s="23">
        <v>65</v>
      </c>
      <c r="C26" s="6" t="s">
        <v>7</v>
      </c>
      <c r="D26" s="7" t="s">
        <v>6</v>
      </c>
      <c r="E26" s="42"/>
    </row>
    <row r="27" spans="1:8" x14ac:dyDescent="0.2">
      <c r="A27" s="8" t="s">
        <v>9</v>
      </c>
      <c r="B27" s="24">
        <v>35</v>
      </c>
      <c r="C27" s="1" t="s">
        <v>11</v>
      </c>
      <c r="D27" s="9" t="s">
        <v>6</v>
      </c>
      <c r="E27" s="42"/>
    </row>
    <row r="28" spans="1:8" x14ac:dyDescent="0.2">
      <c r="A28" s="11" t="s">
        <v>10</v>
      </c>
      <c r="B28" s="24">
        <v>120</v>
      </c>
      <c r="C28" s="12" t="s">
        <v>12</v>
      </c>
      <c r="D28" s="9" t="s">
        <v>6</v>
      </c>
      <c r="E28" s="42"/>
    </row>
    <row r="29" spans="1:8" ht="15.75" thickBot="1" x14ac:dyDescent="0.3">
      <c r="A29" s="13" t="s">
        <v>25</v>
      </c>
      <c r="B29" s="14">
        <f>(B20*B27+B21*B26+B28*B19)/B21</f>
        <v>90.333333333333329</v>
      </c>
      <c r="C29" s="15" t="s">
        <v>7</v>
      </c>
      <c r="D29" s="16"/>
      <c r="E29" s="42"/>
    </row>
    <row r="30" spans="1:8" ht="13.5" x14ac:dyDescent="0.2">
      <c r="A30" s="33"/>
      <c r="B30" s="34"/>
      <c r="C30" s="33"/>
      <c r="D30" s="19"/>
      <c r="E30" s="42"/>
    </row>
    <row r="31" spans="1:8" thickBot="1" x14ac:dyDescent="0.25">
      <c r="A31" s="28" t="s">
        <v>24</v>
      </c>
      <c r="B31" s="29"/>
      <c r="C31" s="29"/>
      <c r="D31" s="30"/>
      <c r="F31" s="1"/>
      <c r="G31" s="1"/>
      <c r="H31" s="1"/>
    </row>
    <row r="32" spans="1:8" x14ac:dyDescent="0.2">
      <c r="A32" s="5" t="s">
        <v>15</v>
      </c>
      <c r="B32" s="20">
        <f>B21*18*0.18</f>
        <v>972</v>
      </c>
      <c r="C32" s="6" t="s">
        <v>12</v>
      </c>
      <c r="D32" s="7" t="s">
        <v>83</v>
      </c>
      <c r="E32" s="42"/>
      <c r="F32" s="1"/>
      <c r="G32" s="1"/>
      <c r="H32" s="1"/>
    </row>
    <row r="33" spans="1:9" x14ac:dyDescent="0.2">
      <c r="A33" s="8" t="s">
        <v>16</v>
      </c>
      <c r="B33" s="10">
        <f>B21*2.5</f>
        <v>750</v>
      </c>
      <c r="C33" s="1" t="s">
        <v>12</v>
      </c>
      <c r="D33" s="9" t="s">
        <v>67</v>
      </c>
      <c r="E33" s="42"/>
      <c r="F33" s="1"/>
      <c r="G33" s="1"/>
      <c r="H33" s="1"/>
    </row>
    <row r="34" spans="1:9" x14ac:dyDescent="0.2">
      <c r="A34" s="8" t="s">
        <v>18</v>
      </c>
      <c r="B34" s="10">
        <f>B7*0.0175</f>
        <v>3500.0000000000005</v>
      </c>
      <c r="C34" s="1" t="s">
        <v>12</v>
      </c>
      <c r="D34" s="9" t="s">
        <v>65</v>
      </c>
      <c r="E34" s="42"/>
      <c r="F34" s="1"/>
      <c r="G34" s="1"/>
      <c r="H34" s="1"/>
    </row>
    <row r="35" spans="1:9" x14ac:dyDescent="0.2">
      <c r="A35" s="11" t="s">
        <v>28</v>
      </c>
      <c r="B35" s="10">
        <f>B7*0.01</f>
        <v>2000</v>
      </c>
      <c r="C35" s="12" t="s">
        <v>12</v>
      </c>
      <c r="D35" s="9" t="s">
        <v>29</v>
      </c>
      <c r="E35" s="42"/>
      <c r="F35" s="1"/>
      <c r="G35" s="1"/>
      <c r="H35" s="1"/>
    </row>
    <row r="36" spans="1:9" ht="15.75" thickBot="1" x14ac:dyDescent="0.3">
      <c r="A36" s="13" t="s">
        <v>66</v>
      </c>
      <c r="B36" s="43">
        <f>B32+B33+B34+B35</f>
        <v>7222</v>
      </c>
      <c r="C36" s="15" t="s">
        <v>12</v>
      </c>
      <c r="D36" s="16"/>
      <c r="E36" s="42"/>
      <c r="F36" s="33"/>
      <c r="G36" s="33"/>
      <c r="H36" s="33"/>
      <c r="I36" s="33"/>
    </row>
    <row r="37" spans="1:9" ht="13.5" x14ac:dyDescent="0.2">
      <c r="A37" s="33"/>
      <c r="B37" s="34"/>
      <c r="C37" s="33"/>
      <c r="D37" s="19"/>
      <c r="E37" s="42"/>
      <c r="F37" s="33"/>
      <c r="G37" s="33"/>
      <c r="H37" s="33"/>
      <c r="I37" s="33"/>
    </row>
    <row r="38" spans="1:9" thickBot="1" x14ac:dyDescent="0.25">
      <c r="A38" s="28" t="s">
        <v>60</v>
      </c>
      <c r="B38" s="29"/>
      <c r="C38" s="29"/>
      <c r="D38" s="30"/>
      <c r="F38" s="33"/>
      <c r="G38" s="33"/>
      <c r="H38" s="33"/>
      <c r="I38" s="33"/>
    </row>
    <row r="39" spans="1:9" x14ac:dyDescent="0.2">
      <c r="A39" s="5" t="s">
        <v>21</v>
      </c>
      <c r="B39" s="20">
        <f>B20*B27+B21*B26+B19*B28</f>
        <v>27100</v>
      </c>
      <c r="C39" s="6" t="s">
        <v>12</v>
      </c>
      <c r="D39" s="7"/>
      <c r="E39" s="42"/>
      <c r="F39" s="33"/>
      <c r="G39" s="33"/>
      <c r="H39" s="42"/>
      <c r="I39" s="33"/>
    </row>
    <row r="40" spans="1:9" x14ac:dyDescent="0.2">
      <c r="A40" s="8" t="s">
        <v>23</v>
      </c>
      <c r="B40" s="10">
        <f>B21/(B22/100)/0.75*B23</f>
        <v>12800</v>
      </c>
      <c r="C40" s="1" t="s">
        <v>12</v>
      </c>
      <c r="D40" s="9"/>
      <c r="E40" s="42"/>
      <c r="F40" s="33"/>
      <c r="G40" s="33"/>
      <c r="H40" s="33"/>
      <c r="I40" s="33"/>
    </row>
    <row r="41" spans="1:9" x14ac:dyDescent="0.2">
      <c r="A41" s="11" t="s">
        <v>24</v>
      </c>
      <c r="B41" s="10">
        <f>B32+B33+B34+B35</f>
        <v>7222</v>
      </c>
      <c r="C41" s="12" t="s">
        <v>12</v>
      </c>
      <c r="D41" s="9"/>
      <c r="E41" s="42"/>
      <c r="F41" s="42"/>
      <c r="G41" s="33"/>
      <c r="H41" s="33"/>
      <c r="I41" s="33"/>
    </row>
    <row r="42" spans="1:9" ht="15.75" thickBot="1" x14ac:dyDescent="0.3">
      <c r="A42" s="27" t="s">
        <v>56</v>
      </c>
      <c r="B42" s="14">
        <f>B39-B40-B41</f>
        <v>7078</v>
      </c>
      <c r="C42" s="15" t="s">
        <v>12</v>
      </c>
      <c r="D42" s="16"/>
      <c r="E42" s="42"/>
      <c r="F42" s="33"/>
      <c r="G42" s="33"/>
      <c r="H42" s="33"/>
      <c r="I42" s="33"/>
    </row>
    <row r="43" spans="1:9" ht="15" x14ac:dyDescent="0.25">
      <c r="A43" s="18"/>
      <c r="B43" s="17"/>
      <c r="C43" s="18"/>
      <c r="D43" s="19"/>
      <c r="E43" s="42"/>
      <c r="F43" s="33"/>
      <c r="G43" s="33"/>
      <c r="H43" s="33"/>
      <c r="I43" s="33"/>
    </row>
    <row r="44" spans="1:9" ht="15" thickBot="1" x14ac:dyDescent="0.25">
      <c r="B44" s="21"/>
      <c r="F44" s="33"/>
      <c r="G44" s="33"/>
      <c r="H44" s="33"/>
      <c r="I44" s="33"/>
    </row>
    <row r="45" spans="1:9" ht="16.5" thickBot="1" x14ac:dyDescent="0.3">
      <c r="A45" s="70" t="s">
        <v>57</v>
      </c>
      <c r="B45" s="75">
        <f>B16/B42</f>
        <v>16.008984862917504</v>
      </c>
      <c r="C45" s="71" t="s">
        <v>34</v>
      </c>
      <c r="D45" s="22" t="s">
        <v>58</v>
      </c>
      <c r="E45" s="42"/>
      <c r="F45" s="33"/>
      <c r="G45" s="33"/>
      <c r="H45" s="33"/>
      <c r="I45" s="33"/>
    </row>
    <row r="46" spans="1:9" x14ac:dyDescent="0.2">
      <c r="B46" s="21"/>
      <c r="F46" s="1"/>
      <c r="G46" s="1"/>
      <c r="H46" s="1"/>
    </row>
    <row r="47" spans="1:9" x14ac:dyDescent="0.2">
      <c r="B47" s="21"/>
      <c r="F47" s="1"/>
      <c r="G47" s="1"/>
      <c r="H47" s="1"/>
    </row>
    <row r="48" spans="1:9" x14ac:dyDescent="0.2">
      <c r="B48" s="21"/>
    </row>
    <row r="49" spans="1:5" ht="15" x14ac:dyDescent="0.25">
      <c r="A49" s="56" t="s">
        <v>30</v>
      </c>
      <c r="C49" s="60"/>
      <c r="D49" s="62" t="s">
        <v>68</v>
      </c>
      <c r="E49" s="83"/>
    </row>
    <row r="50" spans="1:5" ht="15" x14ac:dyDescent="0.25">
      <c r="A50" s="56"/>
      <c r="C50" s="60"/>
      <c r="D50" s="62" t="s">
        <v>69</v>
      </c>
      <c r="E50" s="83"/>
    </row>
    <row r="51" spans="1:5" x14ac:dyDescent="0.2">
      <c r="A51" s="57" t="s">
        <v>80</v>
      </c>
      <c r="B51" s="58"/>
      <c r="C51" s="61"/>
    </row>
    <row r="52" spans="1:5" x14ac:dyDescent="0.2">
      <c r="A52" s="57" t="s">
        <v>81</v>
      </c>
      <c r="B52" s="59"/>
      <c r="C52" s="61"/>
    </row>
    <row r="53" spans="1:5" x14ac:dyDescent="0.2">
      <c r="A53" s="68"/>
      <c r="B53" s="69"/>
      <c r="C53" s="67"/>
    </row>
    <row r="54" spans="1:5" x14ac:dyDescent="0.2">
      <c r="B54" s="4"/>
      <c r="C54" s="61"/>
      <c r="D54" s="63" t="s">
        <v>70</v>
      </c>
      <c r="E54" s="84"/>
    </row>
    <row r="55" spans="1:5" x14ac:dyDescent="0.2">
      <c r="A55" s="57" t="s">
        <v>77</v>
      </c>
      <c r="B55" s="4"/>
      <c r="C55" s="61"/>
    </row>
    <row r="56" spans="1:5" x14ac:dyDescent="0.2">
      <c r="A56" s="57" t="s">
        <v>82</v>
      </c>
      <c r="B56" s="4"/>
      <c r="C56" s="61"/>
    </row>
    <row r="57" spans="1:5" x14ac:dyDescent="0.2">
      <c r="A57" s="57" t="s">
        <v>78</v>
      </c>
      <c r="B57" s="4"/>
      <c r="C57" s="61"/>
      <c r="D57" s="19"/>
      <c r="E57" s="42"/>
    </row>
    <row r="58" spans="1:5" x14ac:dyDescent="0.2">
      <c r="A58" s="57" t="s">
        <v>76</v>
      </c>
      <c r="B58" s="4"/>
      <c r="C58" s="61"/>
      <c r="D58" s="63" t="s">
        <v>71</v>
      </c>
      <c r="E58" s="33"/>
    </row>
    <row r="59" spans="1:5" x14ac:dyDescent="0.2">
      <c r="A59" s="57" t="s">
        <v>73</v>
      </c>
      <c r="B59" s="4"/>
      <c r="C59" s="61"/>
      <c r="D59" s="63" t="s">
        <v>84</v>
      </c>
      <c r="E59" s="84"/>
    </row>
    <row r="60" spans="1:5" x14ac:dyDescent="0.2">
      <c r="A60" s="4"/>
      <c r="B60" s="4"/>
      <c r="C60" s="4"/>
    </row>
  </sheetData>
  <sheetProtection password="D25E" sheet="1" objects="1" scenarios="1" selectLockedCells="1"/>
  <pageMargins left="0.7" right="0.7" top="0.78740157499999996" bottom="0.78740157499999996" header="0.3" footer="0.3"/>
  <pageSetup paperSize="9"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Wirtschaftlichkeit 6.4.2 - FW</vt:lpstr>
      <vt:lpstr>'Wirtschaftlichkeit 6.4.2 - FW'!Druckbereich</vt:lpstr>
    </vt:vector>
  </TitlesOfParts>
  <Company>Amt der NÖ Landesregierung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Josef (RU3-EK)</dc:creator>
  <cp:lastModifiedBy>Hemza Hans-Jürgen (LAD1-VB)</cp:lastModifiedBy>
  <cp:lastPrinted>2017-01-04T15:05:06Z</cp:lastPrinted>
  <dcterms:created xsi:type="dcterms:W3CDTF">2016-02-01T13:58:19Z</dcterms:created>
  <dcterms:modified xsi:type="dcterms:W3CDTF">2017-01-09T13:11:05Z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09.01.2017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7 Wirtschaftlichkeit v2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9. Jänner 2017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Birgit Kern</vt:lpwstr>
  </property>
  <property fmtid="{D5CDD505-2E9C-101B-9397-08002B2CF9AE}" pid="43" name="FSC#FSCLAKIS@15.1000:DW_Eigentuemer_Objekt">
    <vt:lpwstr>*</vt:lpwstr>
  </property>
  <property fmtid="{D5CDD505-2E9C-101B-9397-08002B2CF9AE}" pid="44" name="FSC#NOELLAKISFORMSPROP@1000.8803:xmldata3">
    <vt:lpwstr>TEXT: LEER (!)</vt:lpwstr>
  </property>
  <property fmtid="{D5CDD505-2E9C-101B-9397-08002B2CF9AE}" pid="45" name="FSC#NOELLAKISFORMSPROP@1000.8803:xmldata3n">
    <vt:lpwstr>TEXT: LEER (!)</vt:lpwstr>
  </property>
  <property fmtid="{D5CDD505-2E9C-101B-9397-08002B2CF9AE}" pid="46" name="FSC#NOELLAKISFORMSPROP@1000.8803:xmldata10">
    <vt:lpwstr>TEXT: LEER (!)</vt:lpwstr>
  </property>
  <property fmtid="{D5CDD505-2E9C-101B-9397-08002B2CF9AE}" pid="47" name="FSC#NOELLAKISFORMSPROP@1000.8803:xmldata10n">
    <vt:lpwstr>TEXT: LEER (!)</vt:lpwstr>
  </property>
  <property fmtid="{D5CDD505-2E9C-101B-9397-08002B2CF9AE}" pid="48" name="FSC#NOELLAKISFORMSPROP@1000.8803:xmldata100">
    <vt:lpwstr>kein Rechtsgeschäft</vt:lpwstr>
  </property>
  <property fmtid="{D5CDD505-2E9C-101B-9397-08002B2CF9AE}" pid="49" name="FSC#NOELLAKISFORMSPROP@1000.8803:xmldata100n">
    <vt:lpwstr>kein Rechtsgeschäft</vt:lpwstr>
  </property>
  <property fmtid="{D5CDD505-2E9C-101B-9397-08002B2CF9AE}" pid="50" name="FSC#NOELLAKISFORMSPROP@1000.8803:xmldata101">
    <vt:lpwstr>kein Datum</vt:lpwstr>
  </property>
  <property fmtid="{D5CDD505-2E9C-101B-9397-08002B2CF9AE}" pid="51" name="FSC#NOELLAKISFORMSPROP@1000.8803:xmldata101n">
    <vt:lpwstr>kein Datum</vt:lpwstr>
  </property>
  <property fmtid="{D5CDD505-2E9C-101B-9397-08002B2CF9AE}" pid="52" name="FSC#NOELLAKISFORMSPROP@1000.8803:xmldata102">
    <vt:lpwstr>Keine Aktenzahl des Rechtsgeschäfts erfasst</vt:lpwstr>
  </property>
  <property fmtid="{D5CDD505-2E9C-101B-9397-08002B2CF9AE}" pid="53" name="FSC#NOELLAKISFORMSPROP@1000.8803:xmldata102n">
    <vt:lpwstr>Keine Aktenzahl des Rechtsgeschäfts erfasst</vt:lpwstr>
  </property>
  <property fmtid="{D5CDD505-2E9C-101B-9397-08002B2CF9AE}" pid="54" name="FSC#NOELLAKISFORMSPROP@1000.8803:xmldata20">
    <vt:lpwstr>TEXT: LEER (!)</vt:lpwstr>
  </property>
  <property fmtid="{D5CDD505-2E9C-101B-9397-08002B2CF9AE}" pid="55" name="FSC#NOELLAKISFORMSPROP@1000.8803:xmldata20n">
    <vt:lpwstr>TEXT: LEER (!)</vt:lpwstr>
  </property>
  <property fmtid="{D5CDD505-2E9C-101B-9397-08002B2CF9AE}" pid="56" name="FSC#NOELLAKISFORMSPROP@1000.8803:xmldata103">
    <vt:lpwstr>Kein Zuschlag - Gericht erfasst</vt:lpwstr>
  </property>
  <property fmtid="{D5CDD505-2E9C-101B-9397-08002B2CF9AE}" pid="57" name="FSC#NOELLAKISFORMSPROP@1000.8803:xmldata103n">
    <vt:lpwstr/>
  </property>
  <property fmtid="{D5CDD505-2E9C-101B-9397-08002B2CF9AE}" pid="58" name="FSC#NOELLAKISFORMSPROP@1000.8803:xmldata104">
    <vt:lpwstr>Kein Zuschlag - Datum erfasst</vt:lpwstr>
  </property>
  <property fmtid="{D5CDD505-2E9C-101B-9397-08002B2CF9AE}" pid="59" name="FSC#NOELLAKISFORMSPROP@1000.8803:xmldata104n">
    <vt:lpwstr>Kein Zuschlag - Datum erfasst</vt:lpwstr>
  </property>
  <property fmtid="{D5CDD505-2E9C-101B-9397-08002B2CF9AE}" pid="60" name="FSC#NOELLAKISFORMSPROP@1000.8803:xmldata105">
    <vt:lpwstr>Kein Zuschlag - Zahl erfasst</vt:lpwstr>
  </property>
  <property fmtid="{D5CDD505-2E9C-101B-9397-08002B2CF9AE}" pid="61" name="FSC#NOELLAKISFORMSPROP@1000.8803:xmldata105n">
    <vt:lpwstr>Kein Zuschlag - Zahl erfasst</vt:lpwstr>
  </property>
  <property fmtid="{D5CDD505-2E9C-101B-9397-08002B2CF9AE}" pid="62" name="FSC#NOELLAKISFORMSPROP@1000.8803:xmldata30">
    <vt:lpwstr>Kein Vertreter erfasst</vt:lpwstr>
  </property>
  <property fmtid="{D5CDD505-2E9C-101B-9397-08002B2CF9AE}" pid="63" name="FSC#NOELLAKISFORMSPROP@1000.8803:xmldata30n">
    <vt:lpwstr>Kein Vertreter erfasst</vt:lpwstr>
  </property>
  <property fmtid="{D5CDD505-2E9C-101B-9397-08002B2CF9AE}" pid="64" name="FSC#NOELLAKISFORMSPROP@1000.8803:xmldataVertrEnt">
    <vt:lpwstr>Kein Vertreter erfasst</vt:lpwstr>
  </property>
  <property fmtid="{D5CDD505-2E9C-101B-9397-08002B2CF9AE}" pid="65" name="FSC#NOELLAKISFORMSPROP@1000.8803:xmldataVertrEntn">
    <vt:lpwstr>Kein Vertreter erfasst</vt:lpwstr>
  </property>
  <property fmtid="{D5CDD505-2E9C-101B-9397-08002B2CF9AE}" pid="66" name="FSC#NOELLAKISFORMSPROP@1000.8803:xmldataGrundstEnt">
    <vt:lpwstr>TEXT: LEER (!)</vt:lpwstr>
  </property>
  <property fmtid="{D5CDD505-2E9C-101B-9397-08002B2CF9AE}" pid="67" name="FSC#NOELLAKISFORMSPROP@1000.8803:xmldataGrundstEntn">
    <vt:lpwstr>TEXT: LEER (!)</vt:lpwstr>
  </property>
  <property fmtid="{D5CDD505-2E9C-101B-9397-08002B2CF9AE}" pid="68" name="FSC#NOELLAKISFORMSPROP@1000.8803:xmldataGVAVerk">
    <vt:lpwstr>TEXT: LEER (!)</vt:lpwstr>
  </property>
  <property fmtid="{D5CDD505-2E9C-101B-9397-08002B2CF9AE}" pid="69" name="FSC#NOELLAKISFORMSPROP@1000.8803:xmldataGVAVerkn">
    <vt:lpwstr>TEXT: LEER (!)</vt:lpwstr>
  </property>
  <property fmtid="{D5CDD505-2E9C-101B-9397-08002B2CF9AE}" pid="70" name="FSC#NOELLAKISFORMSPROP@1000.8803:xmldataGVAKaeufer">
    <vt:lpwstr>TEXT: LEER (!)</vt:lpwstr>
  </property>
  <property fmtid="{D5CDD505-2E9C-101B-9397-08002B2CF9AE}" pid="71" name="FSC#NOELLAKISFORMSPROP@1000.8803:xmldataGVAKaeufern">
    <vt:lpwstr>TEXT: LEER (!)</vt:lpwstr>
  </property>
  <property fmtid="{D5CDD505-2E9C-101B-9397-08002B2CF9AE}" pid="72" name="FSC#NOELLAKISFORMSPROP@1000.8803:xmldataGVARechtsgesch">
    <vt:lpwstr>kein Rechtsgeschäft</vt:lpwstr>
  </property>
  <property fmtid="{D5CDD505-2E9C-101B-9397-08002B2CF9AE}" pid="73" name="FSC#NOELLAKISFORMSPROP@1000.8803:xmldataGVARechtsgeschn">
    <vt:lpwstr>kein Rechtsgeschäft</vt:lpwstr>
  </property>
  <property fmtid="{D5CDD505-2E9C-101B-9397-08002B2CF9AE}" pid="74" name="FSC#NOELLAKISFORMSPROP@1000.8803:xmldataGVA_RG_dat">
    <vt:lpwstr>kein Datum</vt:lpwstr>
  </property>
  <property fmtid="{D5CDD505-2E9C-101B-9397-08002B2CF9AE}" pid="75" name="FSC#NOELLAKISFORMSPROP@1000.8803:xmldataGVA_RG_datn">
    <vt:lpwstr>kein Datum</vt:lpwstr>
  </property>
  <property fmtid="{D5CDD505-2E9C-101B-9397-08002B2CF9AE}" pid="76" name="FSC#NOELLAKISFORMSPROP@1000.8803:xmldata_RG_Zahl_GVA">
    <vt:lpwstr>Keine Aktenzahl des Rechtsgeschäfts erfasst</vt:lpwstr>
  </property>
  <property fmtid="{D5CDD505-2E9C-101B-9397-08002B2CF9AE}" pid="77" name="FSC#NOELLAKISFORMSPROP@1000.8803:xmldata_RG_Zahl_GVAn">
    <vt:lpwstr>Keine Aktenzahl des Rechtsgeschäfts erfasst</vt:lpwstr>
  </property>
  <property fmtid="{D5CDD505-2E9C-101B-9397-08002B2CF9AE}" pid="78" name="FSC#NOELLAKISFORMSPROP@1000.8803:xmldata_grundstueck_GVA">
    <vt:lpwstr>TEXT: LEER (!)</vt:lpwstr>
  </property>
  <property fmtid="{D5CDD505-2E9C-101B-9397-08002B2CF9AE}" pid="79" name="FSC#NOELLAKISFORMSPROP@1000.8803:xmldata_grundstueck_GVAn">
    <vt:lpwstr>TEXT: LEER (!)</vt:lpwstr>
  </property>
  <property fmtid="{D5CDD505-2E9C-101B-9397-08002B2CF9AE}" pid="80" name="FSC#NOELLAKISFORMSPROP@1000.8803:xmldataZuschlagGVA">
    <vt:lpwstr>Kein Zuschlag - Gericht erfasst</vt:lpwstr>
  </property>
  <property fmtid="{D5CDD505-2E9C-101B-9397-08002B2CF9AE}" pid="81" name="FSC#NOELLAKISFORMSPROP@1000.8803:xmldataZuschlagGVAn">
    <vt:lpwstr/>
  </property>
  <property fmtid="{D5CDD505-2E9C-101B-9397-08002B2CF9AE}" pid="82" name="FSC#NOELLAKISFORMSPROP@1000.8803:xmldata_ZuDat_GVA">
    <vt:lpwstr>Kein Zuschlag - Datum erfasst</vt:lpwstr>
  </property>
  <property fmtid="{D5CDD505-2E9C-101B-9397-08002B2CF9AE}" pid="83" name="FSC#NOELLAKISFORMSPROP@1000.8803:xmldata_ZuDat_GVAn">
    <vt:lpwstr>Kein Zuschlag - Datum erfasst</vt:lpwstr>
  </property>
  <property fmtid="{D5CDD505-2E9C-101B-9397-08002B2CF9AE}" pid="84" name="FSC#NOELLAKISFORMSPROP@1000.8803:xmldata_ZuZahl_GVA">
    <vt:lpwstr>Kein Zuschlag - Zahl erfasst</vt:lpwstr>
  </property>
  <property fmtid="{D5CDD505-2E9C-101B-9397-08002B2CF9AE}" pid="85" name="FSC#NOELLAKISFORMSPROP@1000.8803:xmldata_ZuZahl_GVAn">
    <vt:lpwstr>Kein Zuschlag - Zahl erfasst</vt:lpwstr>
  </property>
  <property fmtid="{D5CDD505-2E9C-101B-9397-08002B2CF9AE}" pid="86" name="FSC#NOELLAKISFORMSPROP@1000.8803:xmldata_Vertreter_GVA">
    <vt:lpwstr>Kein Vertreter erfasst</vt:lpwstr>
  </property>
  <property fmtid="{D5CDD505-2E9C-101B-9397-08002B2CF9AE}" pid="87" name="FSC#NOELLAKISFORMSPROP@1000.8803:xmldata_Vertreter_GVAn">
    <vt:lpwstr>Kein Vertreter erfasst</vt:lpwstr>
  </property>
  <property fmtid="{D5CDD505-2E9C-101B-9397-08002B2CF9AE}" pid="88" name="FSC#COOSYSTEM@1.1:Container">
    <vt:lpwstr>COO.1000.8802.10.10083921</vt:lpwstr>
  </property>
  <property fmtid="{D5CDD505-2E9C-101B-9397-08002B2CF9AE}" pid="89" name="FSC#COOELAK@1.1001:Subject">
    <vt:lpwstr>7 Wirtschaftlichkeit v2</vt:lpwstr>
  </property>
  <property fmtid="{D5CDD505-2E9C-101B-9397-08002B2CF9AE}" pid="90" name="FSC#COOELAK@1.1001:FileReference">
    <vt:lpwstr/>
  </property>
  <property fmtid="{D5CDD505-2E9C-101B-9397-08002B2CF9AE}" pid="91" name="FSC#COOELAK@1.1001:FileRefYear">
    <vt:lpwstr/>
  </property>
  <property fmtid="{D5CDD505-2E9C-101B-9397-08002B2CF9AE}" pid="92" name="FSC#COOELAK@1.1001:FileRefOrdinal">
    <vt:lpwstr/>
  </property>
  <property fmtid="{D5CDD505-2E9C-101B-9397-08002B2CF9AE}" pid="93" name="FSC#COOELAK@1.1001:FileRefOU">
    <vt:lpwstr/>
  </property>
  <property fmtid="{D5CDD505-2E9C-101B-9397-08002B2CF9AE}" pid="94" name="FSC#COOELAK@1.1001:Organization">
    <vt:lpwstr/>
  </property>
  <property fmtid="{D5CDD505-2E9C-101B-9397-08002B2CF9AE}" pid="95" name="FSC#COOELAK@1.1001:Owner">
    <vt:lpwstr> Kern</vt:lpwstr>
  </property>
  <property fmtid="{D5CDD505-2E9C-101B-9397-08002B2CF9AE}" pid="96" name="FSC#COOELAK@1.1001:OwnerExtension">
    <vt:lpwstr>*</vt:lpwstr>
  </property>
  <property fmtid="{D5CDD505-2E9C-101B-9397-08002B2CF9AE}" pid="97" name="FSC#COOELAK@1.1001:OwnerFaxExtension">
    <vt:lpwstr/>
  </property>
  <property fmtid="{D5CDD505-2E9C-101B-9397-08002B2CF9AE}" pid="98" name="FSC#COOELAK@1.1001:DispatchedBy">
    <vt:lpwstr/>
  </property>
  <property fmtid="{D5CDD505-2E9C-101B-9397-08002B2CF9AE}" pid="99" name="FSC#COOELAK@1.1001:DispatchedAt">
    <vt:lpwstr/>
  </property>
  <property fmtid="{D5CDD505-2E9C-101B-9397-08002B2CF9AE}" pid="100" name="FSC#COOELAK@1.1001:ApprovedBy">
    <vt:lpwstr/>
  </property>
  <property fmtid="{D5CDD505-2E9C-101B-9397-08002B2CF9AE}" pid="101" name="FSC#COOELAK@1.1001:ApprovedAt">
    <vt:lpwstr/>
  </property>
  <property fmtid="{D5CDD505-2E9C-101B-9397-08002B2CF9AE}" pid="102" name="FSC#COOELAK@1.1001:Department">
    <vt:lpwstr>RU3 (Abteilung Umwelt- und Energiewirtschaft)</vt:lpwstr>
  </property>
  <property fmtid="{D5CDD505-2E9C-101B-9397-08002B2CF9AE}" pid="103" name="FSC#COOELAK@1.1001:CreatedAt">
    <vt:lpwstr>09.01.2017</vt:lpwstr>
  </property>
  <property fmtid="{D5CDD505-2E9C-101B-9397-08002B2CF9AE}" pid="104" name="FSC#COOELAK@1.1001:OU">
    <vt:lpwstr>RU3 (Abteilung Umwelt- und Energiewirtschaft)</vt:lpwstr>
  </property>
  <property fmtid="{D5CDD505-2E9C-101B-9397-08002B2CF9AE}" pid="105" name="FSC#COOELAK@1.1001:Priority">
    <vt:lpwstr/>
  </property>
  <property fmtid="{D5CDD505-2E9C-101B-9397-08002B2CF9AE}" pid="106" name="FSC#COOELAK@1.1001:ObjBarCode">
    <vt:lpwstr>*COO.1000.8802.10.10083921*</vt:lpwstr>
  </property>
  <property fmtid="{D5CDD505-2E9C-101B-9397-08002B2CF9AE}" pid="107" name="FSC#COOELAK@1.1001:RefBarCode">
    <vt:lpwstr/>
  </property>
  <property fmtid="{D5CDD505-2E9C-101B-9397-08002B2CF9AE}" pid="108" name="FSC#COOELAK@1.1001:FileRefBarCode">
    <vt:lpwstr/>
  </property>
  <property fmtid="{D5CDD505-2E9C-101B-9397-08002B2CF9AE}" pid="109" name="FSC#COOELAK@1.1001:ExternalRef">
    <vt:lpwstr/>
  </property>
  <property fmtid="{D5CDD505-2E9C-101B-9397-08002B2CF9AE}" pid="110" name="FSC#COOELAK@1.1001:IncomingNumber">
    <vt:lpwstr/>
  </property>
  <property fmtid="{D5CDD505-2E9C-101B-9397-08002B2CF9AE}" pid="111" name="FSC#COOELAK@1.1001:IncomingSubject">
    <vt:lpwstr/>
  </property>
  <property fmtid="{D5CDD505-2E9C-101B-9397-08002B2CF9AE}" pid="112" name="FSC#COOELAK@1.1001:ProcessResponsible">
    <vt:lpwstr/>
  </property>
  <property fmtid="{D5CDD505-2E9C-101B-9397-08002B2CF9AE}" pid="113" name="FSC#COOELAK@1.1001:ProcessResponsiblePhone">
    <vt:lpwstr/>
  </property>
  <property fmtid="{D5CDD505-2E9C-101B-9397-08002B2CF9AE}" pid="114" name="FSC#COOELAK@1.1001:ProcessResponsibleMail">
    <vt:lpwstr/>
  </property>
  <property fmtid="{D5CDD505-2E9C-101B-9397-08002B2CF9AE}" pid="115" name="FSC#COOELAK@1.1001:ProcessResponsibleFax">
    <vt:lpwstr/>
  </property>
  <property fmtid="{D5CDD505-2E9C-101B-9397-08002B2CF9AE}" pid="116" name="FSC#COOELAK@1.1001:ApproverFirstName">
    <vt:lpwstr/>
  </property>
  <property fmtid="{D5CDD505-2E9C-101B-9397-08002B2CF9AE}" pid="117" name="FSC#COOELAK@1.1001:ApproverSurName">
    <vt:lpwstr/>
  </property>
  <property fmtid="{D5CDD505-2E9C-101B-9397-08002B2CF9AE}" pid="118" name="FSC#COOELAK@1.1001:ApproverTitle">
    <vt:lpwstr/>
  </property>
  <property fmtid="{D5CDD505-2E9C-101B-9397-08002B2CF9AE}" pid="119" name="FSC#COOELAK@1.1001:ExternalDate">
    <vt:lpwstr/>
  </property>
  <property fmtid="{D5CDD505-2E9C-101B-9397-08002B2CF9AE}" pid="120" name="FSC#COOELAK@1.1001:SettlementApprovedAt">
    <vt:lpwstr/>
  </property>
  <property fmtid="{D5CDD505-2E9C-101B-9397-08002B2CF9AE}" pid="121" name="FSC#COOELAK@1.1001:BaseNumber">
    <vt:lpwstr/>
  </property>
  <property fmtid="{D5CDD505-2E9C-101B-9397-08002B2CF9AE}" pid="122" name="FSC#COOELAK@1.1001:CurrentUserRolePos">
    <vt:lpwstr>Bearbeitung</vt:lpwstr>
  </property>
  <property fmtid="{D5CDD505-2E9C-101B-9397-08002B2CF9AE}" pid="123" name="FSC#COOELAK@1.1001:CurrentUserEmail">
    <vt:lpwstr>hans-juergen.hemza@noel.gv.at</vt:lpwstr>
  </property>
  <property fmtid="{D5CDD505-2E9C-101B-9397-08002B2CF9AE}" pid="124" name="FSC#ELAKGOV@1.1001:PersonalSubjGender">
    <vt:lpwstr/>
  </property>
  <property fmtid="{D5CDD505-2E9C-101B-9397-08002B2CF9AE}" pid="125" name="FSC#ELAKGOV@1.1001:PersonalSubjFirstName">
    <vt:lpwstr/>
  </property>
  <property fmtid="{D5CDD505-2E9C-101B-9397-08002B2CF9AE}" pid="126" name="FSC#ELAKGOV@1.1001:PersonalSubjSurName">
    <vt:lpwstr/>
  </property>
  <property fmtid="{D5CDD505-2E9C-101B-9397-08002B2CF9AE}" pid="127" name="FSC#ELAKGOV@1.1001:PersonalSubjSalutation">
    <vt:lpwstr/>
  </property>
  <property fmtid="{D5CDD505-2E9C-101B-9397-08002B2CF9AE}" pid="128" name="FSC#ELAKGOV@1.1001:PersonalSubjAddress">
    <vt:lpwstr/>
  </property>
  <property fmtid="{D5CDD505-2E9C-101B-9397-08002B2CF9AE}" pid="129" name="FSC#ATSTATECFG@1.1001:Office">
    <vt:lpwstr/>
  </property>
  <property fmtid="{D5CDD505-2E9C-101B-9397-08002B2CF9AE}" pid="130" name="FSC#ATSTATECFG@1.1001:Agent">
    <vt:lpwstr/>
  </property>
  <property fmtid="{D5CDD505-2E9C-101B-9397-08002B2CF9AE}" pid="131" name="FSC#ATSTATECFG@1.1001:AgentPhone">
    <vt:lpwstr/>
  </property>
  <property fmtid="{D5CDD505-2E9C-101B-9397-08002B2CF9AE}" pid="132" name="FSC#ATSTATECFG@1.1001:DepartmentFax">
    <vt:lpwstr/>
  </property>
  <property fmtid="{D5CDD505-2E9C-101B-9397-08002B2CF9AE}" pid="133" name="FSC#ATSTATECFG@1.1001:DepartmentEMail">
    <vt:lpwstr/>
  </property>
  <property fmtid="{D5CDD505-2E9C-101B-9397-08002B2CF9AE}" pid="134" name="FSC#ATSTATECFG@1.1001:SubfileDate">
    <vt:lpwstr/>
  </property>
  <property fmtid="{D5CDD505-2E9C-101B-9397-08002B2CF9AE}" pid="135" name="FSC#ATSTATECFG@1.1001:SubfileSubject">
    <vt:lpwstr/>
  </property>
  <property fmtid="{D5CDD505-2E9C-101B-9397-08002B2CF9AE}" pid="136" name="FSC#ATSTATECFG@1.1001:DepartmentZipCode">
    <vt:lpwstr/>
  </property>
  <property fmtid="{D5CDD505-2E9C-101B-9397-08002B2CF9AE}" pid="137" name="FSC#ATSTATECFG@1.1001:DepartmentCountry">
    <vt:lpwstr/>
  </property>
  <property fmtid="{D5CDD505-2E9C-101B-9397-08002B2CF9AE}" pid="138" name="FSC#ATSTATECFG@1.1001:DepartmentCity">
    <vt:lpwstr/>
  </property>
  <property fmtid="{D5CDD505-2E9C-101B-9397-08002B2CF9AE}" pid="139" name="FSC#ATSTATECFG@1.1001:DepartmentStreet">
    <vt:lpwstr/>
  </property>
  <property fmtid="{D5CDD505-2E9C-101B-9397-08002B2CF9AE}" pid="140" name="FSC#ATSTATECFG@1.1001:DepartmentDVR">
    <vt:lpwstr/>
  </property>
  <property fmtid="{D5CDD505-2E9C-101B-9397-08002B2CF9AE}" pid="141" name="FSC#ATSTATECFG@1.1001:DepartmentUID">
    <vt:lpwstr/>
  </property>
  <property fmtid="{D5CDD505-2E9C-101B-9397-08002B2CF9AE}" pid="142" name="FSC#ATSTATECFG@1.1001:SubfileReference">
    <vt:lpwstr/>
  </property>
  <property fmtid="{D5CDD505-2E9C-101B-9397-08002B2CF9AE}" pid="143" name="FSC#ATSTATECFG@1.1001:Clause">
    <vt:lpwstr/>
  </property>
  <property fmtid="{D5CDD505-2E9C-101B-9397-08002B2CF9AE}" pid="144" name="FSC#ATSTATECFG@1.1001:ExternalFile">
    <vt:lpwstr/>
  </property>
  <property fmtid="{D5CDD505-2E9C-101B-9397-08002B2CF9AE}" pid="145" name="FSC#ATSTATECFG@1.1001:ApprovedSignature">
    <vt:lpwstr/>
  </property>
  <property fmtid="{D5CDD505-2E9C-101B-9397-08002B2CF9AE}" pid="146" name="FSC#ATSTATECFG@1.1001:BankAccount">
    <vt:lpwstr/>
  </property>
  <property fmtid="{D5CDD505-2E9C-101B-9397-08002B2CF9AE}" pid="147" name="FSC#ATSTATECFG@1.1001:BankAccountOwner">
    <vt:lpwstr/>
  </property>
  <property fmtid="{D5CDD505-2E9C-101B-9397-08002B2CF9AE}" pid="148" name="FSC#ATSTATECFG@1.1001:BankInstitute">
    <vt:lpwstr/>
  </property>
  <property fmtid="{D5CDD505-2E9C-101B-9397-08002B2CF9AE}" pid="149" name="FSC#ATSTATECFG@1.1001:BankAccountID">
    <vt:lpwstr/>
  </property>
  <property fmtid="{D5CDD505-2E9C-101B-9397-08002B2CF9AE}" pid="150" name="FSC#ATSTATECFG@1.1001:BankAccountIBAN">
    <vt:lpwstr/>
  </property>
  <property fmtid="{D5CDD505-2E9C-101B-9397-08002B2CF9AE}" pid="151" name="FSC#ATSTATECFG@1.1001:BankAccountBIC">
    <vt:lpwstr/>
  </property>
  <property fmtid="{D5CDD505-2E9C-101B-9397-08002B2CF9AE}" pid="152" name="FSC#ATSTATECFG@1.1001:BankName">
    <vt:lpwstr/>
  </property>
</Properties>
</file>